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CHC\Documents\Board Meetings\Board Packages\2019\"/>
    </mc:Choice>
  </mc:AlternateContent>
  <xr:revisionPtr revIDLastSave="0" documentId="13_ncr:1_{B4CF13B2-E665-475A-A972-D4DA22A1A920}" xr6:coauthVersionLast="41" xr6:coauthVersionMax="41" xr10:uidLastSave="{00000000-0000-0000-0000-000000000000}"/>
  <bookViews>
    <workbookView xWindow="3120" yWindow="3120" windowWidth="21600" windowHeight="11835" xr2:uid="{00000000-000D-0000-FFFF-FFFF00000000}"/>
  </bookViews>
  <sheets>
    <sheet name="Sheet1" sheetId="1" r:id="rId1"/>
  </sheets>
  <definedNames>
    <definedName name="_xlnm._FilterDatabase" localSheetId="0" hidden="1">Sheet1!$A$3:$N$44</definedName>
  </definedNames>
  <calcPr calcId="181029"/>
</workbook>
</file>

<file path=xl/calcChain.xml><?xml version="1.0" encoding="utf-8"?>
<calcChain xmlns="http://schemas.openxmlformats.org/spreadsheetml/2006/main">
  <c r="J61" i="1" l="1"/>
  <c r="H61" i="1"/>
  <c r="J60" i="1" l="1"/>
  <c r="J57" i="1"/>
  <c r="H60" i="1"/>
  <c r="H57" i="1"/>
  <c r="H45" i="1" l="1"/>
  <c r="J45" i="1"/>
  <c r="J55" i="1" l="1"/>
  <c r="J56" i="1"/>
  <c r="H56" i="1"/>
  <c r="H55" i="1"/>
  <c r="J54" i="1"/>
  <c r="J52" i="1"/>
  <c r="J53" i="1"/>
  <c r="H54" i="1"/>
  <c r="H52" i="1"/>
  <c r="J50" i="1"/>
  <c r="J51" i="1"/>
  <c r="H51" i="1"/>
  <c r="J49" i="1"/>
  <c r="H49" i="1"/>
  <c r="J48" i="1"/>
  <c r="H48" i="1"/>
  <c r="J46" i="1"/>
  <c r="J47" i="1"/>
  <c r="H46" i="1"/>
  <c r="H47" i="1"/>
  <c r="H42" i="1"/>
  <c r="H40" i="1"/>
  <c r="J40" i="1"/>
  <c r="H39" i="1"/>
  <c r="J39" i="1"/>
  <c r="H41" i="1"/>
  <c r="J41" i="1"/>
  <c r="H43" i="1"/>
  <c r="J43" i="1"/>
  <c r="J42" i="1"/>
  <c r="H37" i="1"/>
  <c r="J37" i="1"/>
  <c r="H38" i="1"/>
  <c r="J38" i="1"/>
  <c r="H36" i="1"/>
  <c r="J36" i="1"/>
  <c r="H34" i="1"/>
  <c r="J34" i="1"/>
  <c r="H35" i="1"/>
  <c r="J35" i="1"/>
  <c r="H33" i="1"/>
  <c r="J33" i="1"/>
  <c r="H32" i="1"/>
  <c r="J32" i="1"/>
  <c r="J31" i="1"/>
  <c r="H31" i="1"/>
  <c r="H30" i="1"/>
  <c r="J30" i="1"/>
  <c r="H29" i="1"/>
  <c r="J29" i="1"/>
  <c r="L28" i="1"/>
  <c r="H28" i="1"/>
  <c r="J28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6" i="1"/>
  <c r="J18" i="1"/>
  <c r="J19" i="1"/>
  <c r="J20" i="1"/>
  <c r="J22" i="1"/>
  <c r="J21" i="1"/>
  <c r="J23" i="1"/>
  <c r="J24" i="1"/>
  <c r="J25" i="1"/>
  <c r="J26" i="1"/>
  <c r="J27" i="1"/>
  <c r="H27" i="1"/>
  <c r="H26" i="1"/>
  <c r="H4" i="1"/>
  <c r="H5" i="1"/>
  <c r="H6" i="1"/>
  <c r="H7" i="1"/>
  <c r="H8" i="1"/>
  <c r="H9" i="1"/>
  <c r="H10" i="1"/>
  <c r="H12" i="1"/>
  <c r="H13" i="1"/>
  <c r="H14" i="1"/>
  <c r="H15" i="1"/>
  <c r="H17" i="1"/>
  <c r="H16" i="1"/>
  <c r="H18" i="1"/>
  <c r="H19" i="1"/>
  <c r="H22" i="1"/>
  <c r="H21" i="1"/>
  <c r="H23" i="1"/>
  <c r="H24" i="1"/>
  <c r="H25" i="1"/>
</calcChain>
</file>

<file path=xl/sharedStrings.xml><?xml version="1.0" encoding="utf-8"?>
<sst xmlns="http://schemas.openxmlformats.org/spreadsheetml/2006/main" count="385" uniqueCount="92">
  <si>
    <t>Claridge House Sales Analysis</t>
  </si>
  <si>
    <t>Unit #</t>
  </si>
  <si>
    <t>Transfer Date</t>
  </si>
  <si>
    <t>Sq. Ft</t>
  </si>
  <si>
    <t>Unit Type</t>
  </si>
  <si>
    <t>Sales Price</t>
  </si>
  <si>
    <t>Seller</t>
  </si>
  <si>
    <t>Buyer</t>
  </si>
  <si>
    <t>$/sq. ft</t>
  </si>
  <si>
    <t># Shares</t>
  </si>
  <si>
    <t>$/Share</t>
  </si>
  <si>
    <t>Lending Bank</t>
  </si>
  <si>
    <t>Buyer's Down Payment</t>
  </si>
  <si>
    <t>Interest Rate</t>
  </si>
  <si>
    <t>Loan Type/Term</t>
  </si>
  <si>
    <t>Financing</t>
  </si>
  <si>
    <t>1006-N</t>
  </si>
  <si>
    <t>Studio</t>
  </si>
  <si>
    <t>OWNER</t>
  </si>
  <si>
    <t>INVESTOR</t>
  </si>
  <si>
    <t>All Cash</t>
  </si>
  <si>
    <t>-</t>
  </si>
  <si>
    <t>601-S</t>
  </si>
  <si>
    <t xml:space="preserve">Congressional </t>
  </si>
  <si>
    <t>104-S</t>
  </si>
  <si>
    <t>Craig Birmingham</t>
  </si>
  <si>
    <t>30 Year Fixed</t>
  </si>
  <si>
    <t>806-N</t>
  </si>
  <si>
    <t>1 BR</t>
  </si>
  <si>
    <t>103-S</t>
  </si>
  <si>
    <t>519-N</t>
  </si>
  <si>
    <t>510-N</t>
  </si>
  <si>
    <t>NCB</t>
  </si>
  <si>
    <t>7 year ARM</t>
  </si>
  <si>
    <t>PS #17</t>
  </si>
  <si>
    <t>106-N</t>
  </si>
  <si>
    <t>Michalis Sarris</t>
  </si>
  <si>
    <t>5 year ARM</t>
  </si>
  <si>
    <t>819-N</t>
  </si>
  <si>
    <t>507-S</t>
  </si>
  <si>
    <t>813-N</t>
  </si>
  <si>
    <t>316-S</t>
  </si>
  <si>
    <t>107-N</t>
  </si>
  <si>
    <t>210 - N</t>
  </si>
  <si>
    <t>417-N</t>
  </si>
  <si>
    <t>PS #1N</t>
  </si>
  <si>
    <t>605-S</t>
  </si>
  <si>
    <t>310-S</t>
  </si>
  <si>
    <t>711-N</t>
  </si>
  <si>
    <t>NCB, FSB</t>
  </si>
  <si>
    <t>30 Year ARM</t>
  </si>
  <si>
    <t>915-N</t>
  </si>
  <si>
    <t>512-N</t>
  </si>
  <si>
    <t>517-S</t>
  </si>
  <si>
    <t>405-N</t>
  </si>
  <si>
    <t>607-N</t>
  </si>
  <si>
    <t>216-S</t>
  </si>
  <si>
    <t>2 BR</t>
  </si>
  <si>
    <t>BB&amp;T</t>
  </si>
  <si>
    <t>15 Year Fixed</t>
  </si>
  <si>
    <t>403-N</t>
  </si>
  <si>
    <t>Trust (seller)</t>
  </si>
  <si>
    <t>10 yr fixed</t>
  </si>
  <si>
    <t>1003-N</t>
  </si>
  <si>
    <t>707-S</t>
  </si>
  <si>
    <t>213-N</t>
  </si>
  <si>
    <t>709-S</t>
  </si>
  <si>
    <t>913-N</t>
  </si>
  <si>
    <t>25 Year ARM</t>
  </si>
  <si>
    <t>221-N</t>
  </si>
  <si>
    <t>1009/11-N*</t>
  </si>
  <si>
    <t>S-001</t>
  </si>
  <si>
    <t>Dentist</t>
  </si>
  <si>
    <t>610-N</t>
  </si>
  <si>
    <t>409-N</t>
  </si>
  <si>
    <t>Parking Garage</t>
  </si>
  <si>
    <t>N/A</t>
  </si>
  <si>
    <t>Cash</t>
  </si>
  <si>
    <t>801-S</t>
  </si>
  <si>
    <t>909-N</t>
  </si>
  <si>
    <t>112-N</t>
  </si>
  <si>
    <t>703-N</t>
  </si>
  <si>
    <t>716-N</t>
  </si>
  <si>
    <t>216S</t>
  </si>
  <si>
    <t>104S</t>
  </si>
  <si>
    <t>801N</t>
  </si>
  <si>
    <t>102N</t>
  </si>
  <si>
    <t>710N</t>
  </si>
  <si>
    <t>Included in sales price for unit above.</t>
  </si>
  <si>
    <t xml:space="preserve">716-S </t>
  </si>
  <si>
    <t>401S</t>
  </si>
  <si>
    <t>412S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</si>
</sst>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0_);[Red]\(0\)"/>
  </numFmts>
  <fonts count="10" x14ac:knownFonts="1">
    <font>
      <sz val="10"/>
      <color theme="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ck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6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8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6" fontId="2" fillId="2" borderId="1" xfId="0" applyNumberFormat="1" applyFont="1" applyFill="1" applyBorder="1" applyAlignment="1">
      <alignment horizontal="center" vertical="center" wrapText="1"/>
    </xf>
    <xf numFmtId="38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6" fontId="2" fillId="2" borderId="4" xfId="0" applyNumberFormat="1" applyFont="1" applyFill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6" fontId="2" fillId="5" borderId="6" xfId="0" applyNumberFormat="1" applyFont="1" applyFill="1" applyBorder="1" applyAlignment="1">
      <alignment horizontal="center" vertical="center" wrapText="1"/>
    </xf>
    <xf numFmtId="38" fontId="2" fillId="5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6" fontId="8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6" fontId="2" fillId="0" borderId="8" xfId="0" applyNumberFormat="1" applyFont="1" applyBorder="1" applyAlignment="1">
      <alignment horizontal="center" vertical="center" wrapText="1"/>
    </xf>
    <xf numFmtId="8" fontId="2" fillId="2" borderId="8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4" fontId="8" fillId="2" borderId="8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8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38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2" borderId="0" xfId="0" applyFill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5" borderId="0" xfId="0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0" fontId="2" fillId="5" borderId="0" xfId="0" applyNumberFormat="1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14" fontId="8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colors>
    <mruColors>
      <color rgb="FFFF99FF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O44" totalsRowShown="0" headerRowDxfId="16" dataDxfId="15">
  <autoFilter ref="A3:O44" xr:uid="{00000000-0009-0000-0100-000001000000}"/>
  <sortState ref="A15:N43">
    <sortCondition ref="B3:B43"/>
  </sortState>
  <tableColumns count="15">
    <tableColumn id="1" xr3:uid="{00000000-0010-0000-0000-000001000000}" name="Unit #" dataDxfId="14"/>
    <tableColumn id="2" xr3:uid="{00000000-0010-0000-0000-000002000000}" name="Transfer Date" dataDxfId="13"/>
    <tableColumn id="3" xr3:uid="{00000000-0010-0000-0000-000003000000}" name="Sq. Ft" dataDxfId="12"/>
    <tableColumn id="4" xr3:uid="{00000000-0010-0000-0000-000004000000}" name="Unit Type" dataDxfId="11"/>
    <tableColumn id="5" xr3:uid="{00000000-0010-0000-0000-000005000000}" name="Sales Price" dataDxfId="10"/>
    <tableColumn id="6" xr3:uid="{00000000-0010-0000-0000-000006000000}" name="Seller" dataDxfId="9"/>
    <tableColumn id="7" xr3:uid="{00000000-0010-0000-0000-000007000000}" name="Buyer" dataDxfId="8"/>
    <tableColumn id="8" xr3:uid="{00000000-0010-0000-0000-000008000000}" name="$/sq. ft" dataDxfId="7">
      <calculatedColumnFormula>E4/C4</calculatedColumnFormula>
    </tableColumn>
    <tableColumn id="13" xr3:uid="{00000000-0010-0000-0000-00000D000000}" name="# Shares" dataDxfId="6"/>
    <tableColumn id="14" xr3:uid="{00000000-0010-0000-0000-00000E000000}" name="$/Share" dataDxfId="5">
      <calculatedColumnFormula>Table1[[#This Row],[Sales Price]]/Table1[[#This Row],['# Shares]]</calculatedColumnFormula>
    </tableColumn>
    <tableColumn id="9" xr3:uid="{00000000-0010-0000-0000-000009000000}" name="Lending Bank" dataDxfId="4"/>
    <tableColumn id="10" xr3:uid="{00000000-0010-0000-0000-00000A000000}" name="Buyer's Down Payment" dataDxfId="3"/>
    <tableColumn id="11" xr3:uid="{00000000-0010-0000-0000-00000B000000}" name="Interest Rate" dataDxfId="2"/>
    <tableColumn id="12" xr3:uid="{00000000-0010-0000-0000-00000C000000}" name="Loan Type/Term" dataDxfId="1"/>
    <tableColumn id="15" xr3:uid="{A51DD602-84F0-456A-BDD5-0469D5784F71}" name="Financ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topLeftCell="A59" zoomScale="145" zoomScaleNormal="145" workbookViewId="0">
      <selection activeCell="E63" sqref="E63"/>
    </sheetView>
  </sheetViews>
  <sheetFormatPr defaultRowHeight="12.75" x14ac:dyDescent="0.2"/>
  <cols>
    <col min="1" max="1" width="12.140625" customWidth="1"/>
    <col min="2" max="2" width="18.85546875" bestFit="1" customWidth="1"/>
    <col min="3" max="3" width="9.42578125" customWidth="1"/>
    <col min="4" max="4" width="8.5703125" customWidth="1"/>
    <col min="5" max="5" width="11.7109375" customWidth="1"/>
    <col min="6" max="6" width="13.140625" customWidth="1"/>
    <col min="7" max="7" width="14.140625" customWidth="1"/>
    <col min="8" max="8" width="11.85546875" bestFit="1" customWidth="1"/>
    <col min="9" max="9" width="9" customWidth="1"/>
    <col min="10" max="10" width="10.5703125" customWidth="1"/>
    <col min="11" max="11" width="14.42578125" hidden="1" customWidth="1"/>
    <col min="12" max="12" width="20.7109375" hidden="1" customWidth="1"/>
    <col min="13" max="13" width="8.85546875" hidden="1" customWidth="1"/>
    <col min="14" max="14" width="12.85546875" hidden="1" customWidth="1"/>
    <col min="15" max="15" width="13.28515625" bestFit="1" customWidth="1"/>
  </cols>
  <sheetData>
    <row r="1" spans="1:15" ht="25.5" x14ac:dyDescent="0.3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5.75" customHeight="1" x14ac:dyDescent="0.3">
      <c r="A2" s="2"/>
    </row>
    <row r="3" spans="1:15" ht="47.2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29" t="s">
        <v>15</v>
      </c>
    </row>
    <row r="4" spans="1:15" ht="20.100000000000001" hidden="1" customHeight="1" x14ac:dyDescent="0.25">
      <c r="A4" s="3" t="s">
        <v>16</v>
      </c>
      <c r="B4" s="4">
        <v>41285</v>
      </c>
      <c r="C4" s="14">
        <v>551</v>
      </c>
      <c r="D4" s="3" t="s">
        <v>17</v>
      </c>
      <c r="E4" s="6">
        <v>201500</v>
      </c>
      <c r="F4" s="3" t="s">
        <v>18</v>
      </c>
      <c r="G4" s="3" t="s">
        <v>19</v>
      </c>
      <c r="H4" s="1">
        <f t="shared" ref="H4:H14" si="0">E4/C4</f>
        <v>365.69872958257713</v>
      </c>
      <c r="I4" s="11">
        <v>2040</v>
      </c>
      <c r="J4" s="1">
        <f>Table1[[#This Row],[Sales Price]]/Table1[[#This Row],['# Shares]]</f>
        <v>98.774509803921575</v>
      </c>
      <c r="K4" s="3" t="s">
        <v>20</v>
      </c>
      <c r="L4" s="7">
        <v>173198.46</v>
      </c>
      <c r="M4" s="13" t="s">
        <v>21</v>
      </c>
      <c r="N4" s="3" t="s">
        <v>21</v>
      </c>
      <c r="O4" s="28"/>
    </row>
    <row r="5" spans="1:15" ht="20.100000000000001" hidden="1" customHeight="1" x14ac:dyDescent="0.2">
      <c r="A5" s="3" t="s">
        <v>22</v>
      </c>
      <c r="B5" s="4">
        <v>41425</v>
      </c>
      <c r="C5" s="14">
        <v>445</v>
      </c>
      <c r="D5" s="3" t="s">
        <v>17</v>
      </c>
      <c r="E5" s="6">
        <v>200000</v>
      </c>
      <c r="F5" s="3" t="s">
        <v>19</v>
      </c>
      <c r="G5" s="3" t="s">
        <v>19</v>
      </c>
      <c r="H5" s="1">
        <f t="shared" si="0"/>
        <v>449.43820224719099</v>
      </c>
      <c r="I5" s="11">
        <v>2153</v>
      </c>
      <c r="J5" s="1">
        <f>Table1[[#This Row],[Sales Price]]/Table1[[#This Row],['# Shares]]</f>
        <v>92.893636785880162</v>
      </c>
      <c r="K5" s="12" t="s">
        <v>23</v>
      </c>
      <c r="L5" s="6">
        <v>31549.01</v>
      </c>
      <c r="M5" s="13" t="s">
        <v>21</v>
      </c>
      <c r="N5" s="3" t="s">
        <v>21</v>
      </c>
      <c r="O5" s="28"/>
    </row>
    <row r="6" spans="1:15" ht="25.5" hidden="1" customHeight="1" x14ac:dyDescent="0.2">
      <c r="A6" s="3" t="s">
        <v>24</v>
      </c>
      <c r="B6" s="4">
        <v>41450</v>
      </c>
      <c r="C6" s="14">
        <v>445</v>
      </c>
      <c r="D6" s="3" t="s">
        <v>17</v>
      </c>
      <c r="E6" s="6">
        <v>185000</v>
      </c>
      <c r="F6" s="3" t="s">
        <v>19</v>
      </c>
      <c r="G6" s="3" t="s">
        <v>18</v>
      </c>
      <c r="H6" s="1">
        <f t="shared" si="0"/>
        <v>415.7303370786517</v>
      </c>
      <c r="I6" s="11">
        <v>2059</v>
      </c>
      <c r="J6" s="1">
        <f>Table1[[#This Row],[Sales Price]]/Table1[[#This Row],['# Shares]]</f>
        <v>89.849441476444881</v>
      </c>
      <c r="K6" s="3" t="s">
        <v>25</v>
      </c>
      <c r="L6" s="6">
        <v>25000</v>
      </c>
      <c r="M6" s="13">
        <v>0.05</v>
      </c>
      <c r="N6" s="3" t="s">
        <v>26</v>
      </c>
      <c r="O6" s="28"/>
    </row>
    <row r="7" spans="1:15" ht="20.100000000000001" hidden="1" customHeight="1" x14ac:dyDescent="0.2">
      <c r="A7" s="3" t="s">
        <v>27</v>
      </c>
      <c r="B7" s="4">
        <v>41463</v>
      </c>
      <c r="C7" s="14">
        <v>551</v>
      </c>
      <c r="D7" s="3" t="s">
        <v>28</v>
      </c>
      <c r="E7" s="6">
        <v>273500</v>
      </c>
      <c r="F7" s="3" t="s">
        <v>18</v>
      </c>
      <c r="G7" s="3" t="s">
        <v>18</v>
      </c>
      <c r="H7" s="1">
        <f t="shared" si="0"/>
        <v>496.37023593466427</v>
      </c>
      <c r="I7" s="11">
        <v>3189</v>
      </c>
      <c r="J7" s="1">
        <f>Table1[[#This Row],[Sales Price]]/Table1[[#This Row],['# Shares]]</f>
        <v>85.76356224521794</v>
      </c>
      <c r="K7" s="3" t="s">
        <v>20</v>
      </c>
      <c r="L7" s="6">
        <v>240405.58</v>
      </c>
      <c r="M7" s="13" t="s">
        <v>21</v>
      </c>
      <c r="N7" s="3" t="s">
        <v>21</v>
      </c>
      <c r="O7" s="28"/>
    </row>
    <row r="8" spans="1:15" ht="20.100000000000001" hidden="1" customHeight="1" x14ac:dyDescent="0.2">
      <c r="A8" s="3" t="s">
        <v>29</v>
      </c>
      <c r="B8" s="4">
        <v>41498</v>
      </c>
      <c r="C8" s="14">
        <v>445</v>
      </c>
      <c r="D8" s="3" t="s">
        <v>17</v>
      </c>
      <c r="E8" s="6">
        <v>210500</v>
      </c>
      <c r="F8" s="3" t="s">
        <v>18</v>
      </c>
      <c r="G8" s="3" t="s">
        <v>18</v>
      </c>
      <c r="H8" s="1">
        <f t="shared" si="0"/>
        <v>473.03370786516854</v>
      </c>
      <c r="I8" s="11">
        <v>2059</v>
      </c>
      <c r="J8" s="1">
        <f>Table1[[#This Row],[Sales Price]]/Table1[[#This Row],['# Shares]]</f>
        <v>102.23409422049538</v>
      </c>
      <c r="K8" s="3" t="s">
        <v>20</v>
      </c>
      <c r="L8" s="6">
        <v>182578.03</v>
      </c>
      <c r="M8" s="13" t="s">
        <v>21</v>
      </c>
      <c r="N8" s="3" t="s">
        <v>21</v>
      </c>
      <c r="O8" s="28"/>
    </row>
    <row r="9" spans="1:15" ht="20.100000000000001" hidden="1" customHeight="1" x14ac:dyDescent="0.2">
      <c r="A9" s="3" t="s">
        <v>30</v>
      </c>
      <c r="B9" s="4">
        <v>41474</v>
      </c>
      <c r="C9" s="14">
        <v>559</v>
      </c>
      <c r="D9" s="3" t="s">
        <v>28</v>
      </c>
      <c r="E9" s="6">
        <v>267000</v>
      </c>
      <c r="F9" s="3" t="s">
        <v>19</v>
      </c>
      <c r="G9" s="3" t="s">
        <v>19</v>
      </c>
      <c r="H9" s="1">
        <f t="shared" si="0"/>
        <v>477.63864042933812</v>
      </c>
      <c r="I9" s="11">
        <v>3133</v>
      </c>
      <c r="J9" s="1">
        <f>Table1[[#This Row],[Sales Price]]/Table1[[#This Row],['# Shares]]</f>
        <v>85.22183210979891</v>
      </c>
      <c r="K9" s="3" t="s">
        <v>20</v>
      </c>
      <c r="L9" s="6">
        <v>228358.41</v>
      </c>
      <c r="M9" s="13" t="s">
        <v>21</v>
      </c>
      <c r="N9" s="3" t="s">
        <v>21</v>
      </c>
      <c r="O9" s="28"/>
    </row>
    <row r="10" spans="1:15" ht="30.75" hidden="1" customHeight="1" x14ac:dyDescent="0.2">
      <c r="A10" s="3" t="s">
        <v>31</v>
      </c>
      <c r="B10" s="4">
        <v>41534</v>
      </c>
      <c r="C10" s="14">
        <v>602</v>
      </c>
      <c r="D10" s="3" t="s">
        <v>28</v>
      </c>
      <c r="E10" s="6">
        <v>279000</v>
      </c>
      <c r="F10" s="3" t="s">
        <v>19</v>
      </c>
      <c r="G10" s="3" t="s">
        <v>18</v>
      </c>
      <c r="H10" s="1">
        <f t="shared" si="0"/>
        <v>463.45514950166114</v>
      </c>
      <c r="I10" s="11">
        <v>3508</v>
      </c>
      <c r="J10" s="1">
        <f>Table1[[#This Row],[Sales Price]]/Table1[[#This Row],['# Shares]]</f>
        <v>79.532497149372858</v>
      </c>
      <c r="K10" s="3" t="s">
        <v>32</v>
      </c>
      <c r="L10" s="6">
        <v>55800</v>
      </c>
      <c r="M10" s="13" t="s">
        <v>21</v>
      </c>
      <c r="N10" s="3" t="s">
        <v>33</v>
      </c>
      <c r="O10" s="28"/>
    </row>
    <row r="11" spans="1:15" ht="20.100000000000001" hidden="1" customHeight="1" x14ac:dyDescent="0.2">
      <c r="A11" s="3" t="s">
        <v>34</v>
      </c>
      <c r="B11" s="4">
        <v>41534</v>
      </c>
      <c r="C11" s="14" t="s">
        <v>21</v>
      </c>
      <c r="D11" s="3" t="s">
        <v>21</v>
      </c>
      <c r="E11" s="1">
        <v>35000</v>
      </c>
      <c r="F11" s="3" t="s">
        <v>19</v>
      </c>
      <c r="G11" s="3" t="s">
        <v>18</v>
      </c>
      <c r="H11" s="1" t="s">
        <v>21</v>
      </c>
      <c r="I11" s="11">
        <v>468</v>
      </c>
      <c r="J11" s="1">
        <f>Table1[[#This Row],[Sales Price]]/Table1[[#This Row],['# Shares]]</f>
        <v>74.786324786324784</v>
      </c>
      <c r="K11" s="3" t="s">
        <v>20</v>
      </c>
      <c r="L11" s="6">
        <v>29872</v>
      </c>
      <c r="M11" s="13" t="s">
        <v>21</v>
      </c>
      <c r="N11" s="3" t="s">
        <v>21</v>
      </c>
      <c r="O11" s="28"/>
    </row>
    <row r="12" spans="1:15" ht="27" hidden="1" customHeight="1" x14ac:dyDescent="0.2">
      <c r="A12" s="3" t="s">
        <v>35</v>
      </c>
      <c r="B12" s="4">
        <v>41609</v>
      </c>
      <c r="C12" s="14">
        <v>551</v>
      </c>
      <c r="D12" s="3" t="s">
        <v>28</v>
      </c>
      <c r="E12" s="1">
        <v>225000</v>
      </c>
      <c r="F12" s="3" t="s">
        <v>19</v>
      </c>
      <c r="G12" s="3" t="s">
        <v>18</v>
      </c>
      <c r="H12" s="1">
        <f t="shared" si="0"/>
        <v>408.34845735027221</v>
      </c>
      <c r="I12" s="11">
        <v>3058</v>
      </c>
      <c r="J12" s="1">
        <f>Table1[[#This Row],[Sales Price]]/Table1[[#This Row],['# Shares]]</f>
        <v>73.577501635055597</v>
      </c>
      <c r="K12" s="3" t="s">
        <v>36</v>
      </c>
      <c r="L12" s="6">
        <v>3787.66</v>
      </c>
      <c r="M12" s="13" t="s">
        <v>21</v>
      </c>
      <c r="N12" s="3" t="s">
        <v>37</v>
      </c>
      <c r="O12" s="28"/>
    </row>
    <row r="13" spans="1:15" ht="20.100000000000001" hidden="1" customHeight="1" x14ac:dyDescent="0.2">
      <c r="A13" s="3" t="s">
        <v>38</v>
      </c>
      <c r="B13" s="4">
        <v>41631</v>
      </c>
      <c r="C13" s="14">
        <v>559</v>
      </c>
      <c r="D13" s="3" t="s">
        <v>28</v>
      </c>
      <c r="E13" s="1">
        <v>280000</v>
      </c>
      <c r="F13" s="3" t="s">
        <v>18</v>
      </c>
      <c r="G13" s="3" t="s">
        <v>18</v>
      </c>
      <c r="H13" s="1">
        <f t="shared" si="0"/>
        <v>500.8944543828265</v>
      </c>
      <c r="I13" s="11">
        <v>3189</v>
      </c>
      <c r="J13" s="1">
        <f>Table1[[#This Row],[Sales Price]]/Table1[[#This Row],['# Shares]]</f>
        <v>87.801818751959857</v>
      </c>
      <c r="K13" s="3" t="s">
        <v>20</v>
      </c>
      <c r="L13" s="6">
        <v>240648.11</v>
      </c>
      <c r="M13" s="13" t="s">
        <v>21</v>
      </c>
      <c r="N13" s="3" t="s">
        <v>21</v>
      </c>
      <c r="O13" s="28"/>
    </row>
    <row r="14" spans="1:15" ht="20.100000000000001" hidden="1" customHeight="1" x14ac:dyDescent="0.2">
      <c r="A14" s="3" t="s">
        <v>39</v>
      </c>
      <c r="B14" s="4">
        <v>41628</v>
      </c>
      <c r="C14" s="14">
        <v>445</v>
      </c>
      <c r="D14" s="3" t="s">
        <v>17</v>
      </c>
      <c r="E14" s="1">
        <v>198000</v>
      </c>
      <c r="F14" s="3" t="s">
        <v>19</v>
      </c>
      <c r="G14" s="3" t="s">
        <v>19</v>
      </c>
      <c r="H14" s="1">
        <f t="shared" si="0"/>
        <v>444.9438202247191</v>
      </c>
      <c r="I14" s="11">
        <v>2134</v>
      </c>
      <c r="J14" s="1">
        <f>Table1[[#This Row],[Sales Price]]/Table1[[#This Row],['# Shares]]</f>
        <v>92.783505154639172</v>
      </c>
      <c r="K14" s="3" t="s">
        <v>20</v>
      </c>
      <c r="L14" s="6">
        <v>148774.54</v>
      </c>
      <c r="M14" s="13" t="s">
        <v>21</v>
      </c>
      <c r="N14" s="3" t="s">
        <v>21</v>
      </c>
      <c r="O14" s="28"/>
    </row>
    <row r="15" spans="1:15" ht="20.100000000000001" hidden="1" customHeight="1" x14ac:dyDescent="0.2">
      <c r="A15" s="3" t="s">
        <v>40</v>
      </c>
      <c r="B15" s="4">
        <v>41695</v>
      </c>
      <c r="C15" s="14">
        <v>375</v>
      </c>
      <c r="D15" s="3" t="s">
        <v>17</v>
      </c>
      <c r="E15" s="1">
        <v>195000</v>
      </c>
      <c r="F15" s="3" t="s">
        <v>18</v>
      </c>
      <c r="G15" s="3" t="s">
        <v>19</v>
      </c>
      <c r="H15" s="1">
        <f>E15/C15</f>
        <v>520</v>
      </c>
      <c r="I15" s="11">
        <v>2003</v>
      </c>
      <c r="J15" s="1">
        <f>Table1[[#This Row],[Sales Price]]/Table1[[#This Row],['# Shares]]</f>
        <v>97.35396904643035</v>
      </c>
      <c r="K15" s="3" t="s">
        <v>20</v>
      </c>
      <c r="L15" s="6">
        <v>172187.94</v>
      </c>
      <c r="M15" s="13" t="s">
        <v>21</v>
      </c>
      <c r="N15" s="3" t="s">
        <v>21</v>
      </c>
      <c r="O15" s="28"/>
    </row>
    <row r="16" spans="1:15" ht="20.100000000000001" hidden="1" customHeight="1" x14ac:dyDescent="0.2">
      <c r="A16" s="3" t="s">
        <v>41</v>
      </c>
      <c r="B16" s="4">
        <v>41697</v>
      </c>
      <c r="C16" s="14">
        <v>697</v>
      </c>
      <c r="D16" s="3" t="s">
        <v>28</v>
      </c>
      <c r="E16" s="6">
        <v>295000</v>
      </c>
      <c r="F16" s="3" t="s">
        <v>19</v>
      </c>
      <c r="G16" s="3" t="s">
        <v>19</v>
      </c>
      <c r="H16" s="1">
        <f>E16/C16</f>
        <v>423.24246771879484</v>
      </c>
      <c r="I16" s="11">
        <v>3158</v>
      </c>
      <c r="J16" s="1">
        <f>Table1[[#This Row],[Sales Price]]/Table1[[#This Row],['# Shares]]</f>
        <v>93.41355288157061</v>
      </c>
      <c r="K16" s="3" t="s">
        <v>20</v>
      </c>
      <c r="L16" s="6">
        <v>253001.34</v>
      </c>
      <c r="M16" s="13" t="s">
        <v>21</v>
      </c>
      <c r="N16" s="3" t="s">
        <v>21</v>
      </c>
      <c r="O16" s="28"/>
    </row>
    <row r="17" spans="1:15" ht="20.100000000000001" hidden="1" customHeight="1" x14ac:dyDescent="0.2">
      <c r="A17" s="3" t="s">
        <v>42</v>
      </c>
      <c r="B17" s="4">
        <v>41703</v>
      </c>
      <c r="C17" s="14">
        <v>551</v>
      </c>
      <c r="D17" s="3" t="s">
        <v>28</v>
      </c>
      <c r="E17" s="6">
        <v>264500</v>
      </c>
      <c r="F17" s="3" t="s">
        <v>19</v>
      </c>
      <c r="G17" s="3" t="s">
        <v>19</v>
      </c>
      <c r="H17" s="1">
        <f>E17/C17</f>
        <v>480.03629764065334</v>
      </c>
      <c r="I17" s="11">
        <v>3058</v>
      </c>
      <c r="J17" s="1">
        <f>Table1[[#This Row],[Sales Price]]/Table1[[#This Row],['# Shares]]</f>
        <v>86.49444081098757</v>
      </c>
      <c r="K17" s="3" t="s">
        <v>20</v>
      </c>
      <c r="L17" s="6">
        <v>221990.53</v>
      </c>
      <c r="M17" s="13" t="s">
        <v>21</v>
      </c>
      <c r="N17" s="3" t="s">
        <v>21</v>
      </c>
      <c r="O17" s="28"/>
    </row>
    <row r="18" spans="1:15" ht="20.100000000000001" hidden="1" customHeight="1" x14ac:dyDescent="0.2">
      <c r="A18" s="3" t="s">
        <v>43</v>
      </c>
      <c r="B18" s="4">
        <v>41753</v>
      </c>
      <c r="C18" s="14">
        <v>602</v>
      </c>
      <c r="D18" s="3" t="s">
        <v>28</v>
      </c>
      <c r="E18" s="1">
        <v>297500</v>
      </c>
      <c r="F18" s="3" t="s">
        <v>18</v>
      </c>
      <c r="G18" s="3" t="s">
        <v>18</v>
      </c>
      <c r="H18" s="1">
        <f>E18/C18</f>
        <v>494.18604651162792</v>
      </c>
      <c r="I18" s="11">
        <v>3451</v>
      </c>
      <c r="J18" s="1">
        <f>Table1[[#This Row],[Sales Price]]/Table1[[#This Row],['# Shares]]</f>
        <v>86.206896551724142</v>
      </c>
      <c r="K18" s="3" t="s">
        <v>20</v>
      </c>
      <c r="L18" s="6">
        <v>260778.67</v>
      </c>
      <c r="M18" s="13" t="s">
        <v>21</v>
      </c>
      <c r="N18" s="3" t="s">
        <v>21</v>
      </c>
      <c r="O18" s="28"/>
    </row>
    <row r="19" spans="1:15" ht="20.100000000000001" hidden="1" customHeight="1" x14ac:dyDescent="0.2">
      <c r="A19" s="3" t="s">
        <v>44</v>
      </c>
      <c r="B19" s="4">
        <v>41754</v>
      </c>
      <c r="C19" s="14">
        <v>551</v>
      </c>
      <c r="D19" s="3" t="s">
        <v>28</v>
      </c>
      <c r="E19" s="1">
        <v>268000</v>
      </c>
      <c r="F19" s="3" t="s">
        <v>19</v>
      </c>
      <c r="G19" s="3" t="s">
        <v>18</v>
      </c>
      <c r="H19" s="1">
        <f>E19/C19</f>
        <v>486.38838475499091</v>
      </c>
      <c r="I19" s="11">
        <v>3177</v>
      </c>
      <c r="J19" s="1">
        <f>Table1[[#This Row],[Sales Price]]/Table1[[#This Row],['# Shares]]</f>
        <v>84.356310985206164</v>
      </c>
      <c r="K19" s="3" t="s">
        <v>20</v>
      </c>
      <c r="L19" s="6">
        <v>227939.42</v>
      </c>
      <c r="M19" s="13" t="s">
        <v>21</v>
      </c>
      <c r="N19" s="3" t="s">
        <v>21</v>
      </c>
      <c r="O19" s="28"/>
    </row>
    <row r="20" spans="1:15" ht="20.100000000000001" hidden="1" customHeight="1" x14ac:dyDescent="0.2">
      <c r="A20" s="3" t="s">
        <v>45</v>
      </c>
      <c r="B20" s="4">
        <v>41800</v>
      </c>
      <c r="C20" s="14" t="s">
        <v>21</v>
      </c>
      <c r="D20" s="3" t="s">
        <v>21</v>
      </c>
      <c r="E20" s="1">
        <v>33000</v>
      </c>
      <c r="F20" s="3" t="s">
        <v>19</v>
      </c>
      <c r="G20" s="3" t="s">
        <v>19</v>
      </c>
      <c r="H20" s="1" t="s">
        <v>21</v>
      </c>
      <c r="I20" s="11">
        <v>468</v>
      </c>
      <c r="J20" s="1">
        <f>Table1[[#This Row],[Sales Price]]/Table1[[#This Row],['# Shares]]</f>
        <v>70.512820512820511</v>
      </c>
      <c r="K20" s="3" t="s">
        <v>20</v>
      </c>
      <c r="L20" s="6">
        <v>27852</v>
      </c>
      <c r="M20" s="13" t="s">
        <v>21</v>
      </c>
      <c r="N20" s="3" t="s">
        <v>21</v>
      </c>
      <c r="O20" s="28"/>
    </row>
    <row r="21" spans="1:15" ht="20.100000000000001" hidden="1" customHeight="1" x14ac:dyDescent="0.2">
      <c r="A21" s="3" t="s">
        <v>46</v>
      </c>
      <c r="B21" s="4">
        <v>41828</v>
      </c>
      <c r="C21" s="14">
        <v>445</v>
      </c>
      <c r="D21" s="3" t="s">
        <v>17</v>
      </c>
      <c r="E21" s="1">
        <v>240000</v>
      </c>
      <c r="F21" s="3" t="s">
        <v>19</v>
      </c>
      <c r="G21" s="3" t="s">
        <v>18</v>
      </c>
      <c r="H21" s="1">
        <f t="shared" ref="H21:H30" si="1">E21/C21</f>
        <v>539.32584269662925</v>
      </c>
      <c r="I21" s="11">
        <v>2153</v>
      </c>
      <c r="J21" s="1">
        <f>Table1[[#This Row],[Sales Price]]/Table1[[#This Row],['# Shares]]</f>
        <v>111.4723641430562</v>
      </c>
      <c r="K21" s="3" t="s">
        <v>20</v>
      </c>
      <c r="L21" s="6">
        <v>31127.58</v>
      </c>
      <c r="M21" s="13" t="s">
        <v>21</v>
      </c>
      <c r="N21" s="3" t="s">
        <v>21</v>
      </c>
      <c r="O21" s="28"/>
    </row>
    <row r="22" spans="1:15" ht="24.75" hidden="1" customHeight="1" x14ac:dyDescent="0.2">
      <c r="A22" s="3" t="s">
        <v>47</v>
      </c>
      <c r="B22" s="4">
        <v>41834</v>
      </c>
      <c r="C22" s="14">
        <v>445</v>
      </c>
      <c r="D22" s="3" t="s">
        <v>17</v>
      </c>
      <c r="E22" s="1">
        <v>225000</v>
      </c>
      <c r="F22" s="3" t="s">
        <v>19</v>
      </c>
      <c r="G22" s="3" t="s">
        <v>18</v>
      </c>
      <c r="H22" s="1">
        <f t="shared" si="1"/>
        <v>505.61797752808991</v>
      </c>
      <c r="I22" s="11">
        <v>2159</v>
      </c>
      <c r="J22" s="1">
        <f>Table1[[#This Row],[Sales Price]]/Table1[[#This Row],['# Shares]]</f>
        <v>104.21491431218156</v>
      </c>
      <c r="K22" s="3" t="s">
        <v>20</v>
      </c>
      <c r="L22" s="6">
        <v>196430.03</v>
      </c>
      <c r="M22" s="13" t="s">
        <v>21</v>
      </c>
      <c r="N22" s="3" t="s">
        <v>21</v>
      </c>
      <c r="O22" s="28"/>
    </row>
    <row r="23" spans="1:15" ht="45" hidden="1" customHeight="1" x14ac:dyDescent="0.2">
      <c r="A23" s="3" t="s">
        <v>48</v>
      </c>
      <c r="B23" s="4">
        <v>41835</v>
      </c>
      <c r="C23" s="14">
        <v>375</v>
      </c>
      <c r="D23" s="3" t="s">
        <v>17</v>
      </c>
      <c r="E23" s="1">
        <v>190000</v>
      </c>
      <c r="F23" s="3" t="s">
        <v>19</v>
      </c>
      <c r="G23" s="3" t="s">
        <v>18</v>
      </c>
      <c r="H23" s="1">
        <f t="shared" si="1"/>
        <v>506.66666666666669</v>
      </c>
      <c r="I23" s="11">
        <v>1984</v>
      </c>
      <c r="J23" s="1">
        <f>Table1[[#This Row],[Sales Price]]/Table1[[#This Row],['# Shares]]</f>
        <v>95.766129032258064</v>
      </c>
      <c r="K23" s="3" t="s">
        <v>49</v>
      </c>
      <c r="L23" s="6">
        <v>44676</v>
      </c>
      <c r="M23" s="13">
        <v>4.4999999999999998E-2</v>
      </c>
      <c r="N23" s="3" t="s">
        <v>50</v>
      </c>
      <c r="O23" s="28"/>
    </row>
    <row r="24" spans="1:15" ht="35.25" hidden="1" customHeight="1" x14ac:dyDescent="0.2">
      <c r="A24" s="3" t="s">
        <v>51</v>
      </c>
      <c r="B24" s="4">
        <v>41877</v>
      </c>
      <c r="C24" s="14">
        <v>501</v>
      </c>
      <c r="D24" s="3" t="s">
        <v>17</v>
      </c>
      <c r="E24" s="1">
        <v>230000</v>
      </c>
      <c r="F24" s="3" t="s">
        <v>19</v>
      </c>
      <c r="G24" s="3" t="s">
        <v>19</v>
      </c>
      <c r="H24" s="1">
        <f t="shared" si="1"/>
        <v>459.08183632734529</v>
      </c>
      <c r="I24" s="11">
        <v>2334</v>
      </c>
      <c r="J24" s="1">
        <f>Table1[[#This Row],[Sales Price]]/Table1[[#This Row],['# Shares]]</f>
        <v>98.543273350471296</v>
      </c>
      <c r="K24" s="3" t="s">
        <v>49</v>
      </c>
      <c r="L24" s="6">
        <v>75982.94</v>
      </c>
      <c r="M24" s="13">
        <v>0.04</v>
      </c>
      <c r="N24" s="3" t="s">
        <v>50</v>
      </c>
      <c r="O24" s="28"/>
    </row>
    <row r="25" spans="1:15" ht="21.75" hidden="1" customHeight="1" x14ac:dyDescent="0.2">
      <c r="A25" s="3" t="s">
        <v>52</v>
      </c>
      <c r="B25" s="4">
        <v>41949</v>
      </c>
      <c r="C25" s="14">
        <v>602</v>
      </c>
      <c r="D25" s="3" t="s">
        <v>28</v>
      </c>
      <c r="E25" s="1">
        <v>289000</v>
      </c>
      <c r="F25" s="3" t="s">
        <v>19</v>
      </c>
      <c r="G25" s="3" t="s">
        <v>19</v>
      </c>
      <c r="H25" s="1">
        <f t="shared" si="1"/>
        <v>480.06644518272424</v>
      </c>
      <c r="I25" s="11">
        <v>3508</v>
      </c>
      <c r="J25" s="1">
        <f>Table1[[#This Row],[Sales Price]]/Table1[[#This Row],['# Shares]]</f>
        <v>82.383124287343222</v>
      </c>
      <c r="K25" s="3" t="s">
        <v>20</v>
      </c>
      <c r="L25" s="6">
        <v>244474.57</v>
      </c>
      <c r="M25" s="13" t="s">
        <v>21</v>
      </c>
      <c r="N25" s="3" t="s">
        <v>21</v>
      </c>
      <c r="O25" s="28"/>
    </row>
    <row r="26" spans="1:15" ht="20.100000000000001" hidden="1" customHeight="1" x14ac:dyDescent="0.25">
      <c r="A26" s="3" t="s">
        <v>53</v>
      </c>
      <c r="B26" s="10">
        <v>42062</v>
      </c>
      <c r="C26" s="14">
        <v>697</v>
      </c>
      <c r="D26" s="3" t="s">
        <v>28</v>
      </c>
      <c r="E26" s="8">
        <v>263000</v>
      </c>
      <c r="F26" s="3" t="s">
        <v>18</v>
      </c>
      <c r="G26" s="3" t="s">
        <v>19</v>
      </c>
      <c r="H26" s="1">
        <f t="shared" si="1"/>
        <v>377.33142037302724</v>
      </c>
      <c r="I26" s="11">
        <v>3195</v>
      </c>
      <c r="J26" s="1">
        <f>Table1[[#This Row],[Sales Price]]/Table1[[#This Row],['# Shares]]</f>
        <v>82.316118935837252</v>
      </c>
      <c r="K26" s="3" t="s">
        <v>20</v>
      </c>
      <c r="L26" s="9">
        <v>227855</v>
      </c>
      <c r="M26" s="13" t="s">
        <v>21</v>
      </c>
      <c r="N26" s="3" t="s">
        <v>21</v>
      </c>
      <c r="O26" s="28"/>
    </row>
    <row r="27" spans="1:15" ht="20.100000000000001" hidden="1" customHeight="1" x14ac:dyDescent="0.2">
      <c r="A27" s="3" t="s">
        <v>54</v>
      </c>
      <c r="B27" s="4">
        <v>42109</v>
      </c>
      <c r="C27" s="14">
        <v>551</v>
      </c>
      <c r="D27" s="3" t="s">
        <v>28</v>
      </c>
      <c r="E27" s="1">
        <v>270000</v>
      </c>
      <c r="F27" s="3" t="s">
        <v>19</v>
      </c>
      <c r="G27" s="3" t="s">
        <v>18</v>
      </c>
      <c r="H27" s="1">
        <f t="shared" si="1"/>
        <v>490.0181488203267</v>
      </c>
      <c r="I27" s="11">
        <v>3114</v>
      </c>
      <c r="J27" s="1">
        <f>Table1[[#This Row],[Sales Price]]/Table1[[#This Row],['# Shares]]</f>
        <v>86.705202312138724</v>
      </c>
      <c r="K27" s="3" t="s">
        <v>20</v>
      </c>
      <c r="L27" s="6">
        <v>235746</v>
      </c>
      <c r="M27" s="13" t="s">
        <v>21</v>
      </c>
      <c r="N27" s="3" t="s">
        <v>21</v>
      </c>
      <c r="O27" s="28"/>
    </row>
    <row r="28" spans="1:15" ht="27" hidden="1" customHeight="1" x14ac:dyDescent="0.2">
      <c r="A28" s="3" t="s">
        <v>55</v>
      </c>
      <c r="B28" s="4">
        <v>42131</v>
      </c>
      <c r="C28" s="14">
        <v>551</v>
      </c>
      <c r="D28" s="3" t="s">
        <v>28</v>
      </c>
      <c r="E28" s="1">
        <v>275000</v>
      </c>
      <c r="F28" s="3" t="s">
        <v>19</v>
      </c>
      <c r="G28" s="3" t="s">
        <v>18</v>
      </c>
      <c r="H28" s="1">
        <f t="shared" si="1"/>
        <v>499.09255898366604</v>
      </c>
      <c r="I28" s="11">
        <v>3152</v>
      </c>
      <c r="J28" s="1">
        <f>Table1[[#This Row],[Sales Price]]/Table1[[#This Row],['# Shares]]</f>
        <v>87.246192893401016</v>
      </c>
      <c r="K28" s="3" t="s">
        <v>32</v>
      </c>
      <c r="L28" s="6">
        <f>0.3*Table1[[#This Row],[Sales Price]]</f>
        <v>82500</v>
      </c>
      <c r="M28" s="13">
        <v>3.875E-2</v>
      </c>
      <c r="N28" s="3" t="s">
        <v>50</v>
      </c>
      <c r="O28" s="28"/>
    </row>
    <row r="29" spans="1:15" ht="25.5" hidden="1" customHeight="1" x14ac:dyDescent="0.2">
      <c r="A29" s="3" t="s">
        <v>56</v>
      </c>
      <c r="B29" s="4">
        <v>42152</v>
      </c>
      <c r="C29" s="14">
        <v>697</v>
      </c>
      <c r="D29" s="3" t="s">
        <v>57</v>
      </c>
      <c r="E29" s="1">
        <v>390000</v>
      </c>
      <c r="F29" s="3" t="s">
        <v>18</v>
      </c>
      <c r="G29" s="3" t="s">
        <v>18</v>
      </c>
      <c r="H29" s="1">
        <f t="shared" si="1"/>
        <v>559.54088952654229</v>
      </c>
      <c r="I29" s="11">
        <v>4700</v>
      </c>
      <c r="J29" s="1">
        <f>Table1[[#This Row],[Sales Price]]/Table1[[#This Row],['# Shares]]</f>
        <v>82.978723404255319</v>
      </c>
      <c r="K29" s="3" t="s">
        <v>58</v>
      </c>
      <c r="L29" s="6">
        <v>33315</v>
      </c>
      <c r="M29" s="13">
        <v>3.1600000000000003E-2</v>
      </c>
      <c r="N29" s="3" t="s">
        <v>59</v>
      </c>
      <c r="O29" s="28"/>
    </row>
    <row r="30" spans="1:15" ht="30.75" hidden="1" customHeight="1" x14ac:dyDescent="0.2">
      <c r="A30" s="3" t="s">
        <v>60</v>
      </c>
      <c r="B30" s="4">
        <v>42174</v>
      </c>
      <c r="C30" s="14">
        <v>551</v>
      </c>
      <c r="D30" s="3" t="s">
        <v>28</v>
      </c>
      <c r="E30" s="1">
        <v>265000</v>
      </c>
      <c r="F30" s="3" t="s">
        <v>19</v>
      </c>
      <c r="G30" s="3" t="s">
        <v>18</v>
      </c>
      <c r="H30" s="1">
        <f t="shared" si="1"/>
        <v>480.94373865698731</v>
      </c>
      <c r="I30" s="11">
        <v>3114</v>
      </c>
      <c r="J30" s="1">
        <f>Table1[[#This Row],[Sales Price]]/Table1[[#This Row],['# Shares]]</f>
        <v>85.099550417469487</v>
      </c>
      <c r="K30" s="3" t="s">
        <v>58</v>
      </c>
      <c r="L30" s="6">
        <v>150746</v>
      </c>
      <c r="M30" s="13">
        <v>4.4999999999999998E-2</v>
      </c>
      <c r="N30" s="3" t="s">
        <v>26</v>
      </c>
      <c r="O30" s="28"/>
    </row>
    <row r="31" spans="1:15" ht="20.100000000000001" hidden="1" customHeight="1" x14ac:dyDescent="0.2">
      <c r="A31" s="3" t="s">
        <v>39</v>
      </c>
      <c r="B31" s="4">
        <v>42264</v>
      </c>
      <c r="C31" s="14">
        <v>445</v>
      </c>
      <c r="D31" s="3" t="s">
        <v>17</v>
      </c>
      <c r="E31" s="1">
        <v>213800</v>
      </c>
      <c r="F31" s="3" t="s">
        <v>19</v>
      </c>
      <c r="G31" s="3" t="s">
        <v>19</v>
      </c>
      <c r="H31" s="1">
        <f>Table1[[#This Row],[Sales Price]]/Table1[[#This Row],[Sq. Ft]]</f>
        <v>480.44943820224717</v>
      </c>
      <c r="I31" s="11">
        <v>2134</v>
      </c>
      <c r="J31" s="1">
        <f>Table1[[#This Row],[Sales Price]]/Table1[[#This Row],['# Shares]]</f>
        <v>100.18744142455483</v>
      </c>
      <c r="K31" s="3" t="s">
        <v>20</v>
      </c>
      <c r="L31" s="6">
        <v>190700</v>
      </c>
      <c r="M31" s="13" t="s">
        <v>21</v>
      </c>
      <c r="N31" s="3" t="s">
        <v>21</v>
      </c>
      <c r="O31" s="28"/>
    </row>
    <row r="32" spans="1:15" ht="20.100000000000001" hidden="1" customHeight="1" x14ac:dyDescent="0.2">
      <c r="A32" s="3" t="s">
        <v>38</v>
      </c>
      <c r="B32" s="4">
        <v>42328</v>
      </c>
      <c r="C32" s="14">
        <v>559</v>
      </c>
      <c r="D32" s="3" t="s">
        <v>28</v>
      </c>
      <c r="E32" s="1">
        <v>280000</v>
      </c>
      <c r="F32" s="3" t="s">
        <v>18</v>
      </c>
      <c r="G32" s="3" t="s">
        <v>19</v>
      </c>
      <c r="H32" s="1">
        <f t="shared" ref="H32:H43" si="2">E32/C32</f>
        <v>500.8944543828265</v>
      </c>
      <c r="I32" s="11">
        <v>3189</v>
      </c>
      <c r="J32" s="1">
        <f>Table1[[#This Row],[Sales Price]]/Table1[[#This Row],['# Shares]]</f>
        <v>87.801818751959857</v>
      </c>
      <c r="K32" s="3" t="s">
        <v>61</v>
      </c>
      <c r="L32" s="6">
        <v>35079</v>
      </c>
      <c r="M32" s="13">
        <v>0.06</v>
      </c>
      <c r="N32" s="3" t="s">
        <v>62</v>
      </c>
      <c r="O32" s="28"/>
    </row>
    <row r="33" spans="1:15" ht="20.100000000000001" hidden="1" customHeight="1" x14ac:dyDescent="0.2">
      <c r="A33" s="3" t="s">
        <v>63</v>
      </c>
      <c r="B33" s="4">
        <v>42384</v>
      </c>
      <c r="C33" s="14">
        <v>551</v>
      </c>
      <c r="D33" s="3" t="s">
        <v>28</v>
      </c>
      <c r="E33" s="1">
        <v>245000</v>
      </c>
      <c r="F33" s="3" t="s">
        <v>19</v>
      </c>
      <c r="G33" s="3" t="s">
        <v>19</v>
      </c>
      <c r="H33" s="1">
        <f t="shared" si="2"/>
        <v>444.64609800362979</v>
      </c>
      <c r="I33" s="11">
        <v>3227</v>
      </c>
      <c r="J33" s="1">
        <f>Table1[[#This Row],[Sales Price]]/Table1[[#This Row],['# Shares]]</f>
        <v>75.921908893709329</v>
      </c>
      <c r="K33" s="3" t="s">
        <v>20</v>
      </c>
      <c r="L33" s="6">
        <v>245000</v>
      </c>
      <c r="M33" s="13" t="s">
        <v>21</v>
      </c>
      <c r="N33" s="3" t="s">
        <v>21</v>
      </c>
      <c r="O33" s="28"/>
    </row>
    <row r="34" spans="1:15" ht="20.100000000000001" hidden="1" customHeight="1" x14ac:dyDescent="0.2">
      <c r="A34" s="3" t="s">
        <v>64</v>
      </c>
      <c r="B34" s="4">
        <v>42394</v>
      </c>
      <c r="C34" s="14">
        <v>445</v>
      </c>
      <c r="D34" s="3" t="s">
        <v>17</v>
      </c>
      <c r="E34" s="1">
        <v>164892</v>
      </c>
      <c r="F34" s="3" t="s">
        <v>19</v>
      </c>
      <c r="G34" s="3" t="s">
        <v>19</v>
      </c>
      <c r="H34" s="1">
        <f t="shared" si="2"/>
        <v>370.54382022471913</v>
      </c>
      <c r="I34" s="11">
        <v>2172</v>
      </c>
      <c r="J34" s="1">
        <f>Table1[[#This Row],[Sales Price]]/Table1[[#This Row],['# Shares]]</f>
        <v>75.917127071823202</v>
      </c>
      <c r="K34" s="3" t="s">
        <v>20</v>
      </c>
      <c r="L34" s="6">
        <v>141000</v>
      </c>
      <c r="M34" s="13" t="s">
        <v>21</v>
      </c>
      <c r="N34" s="3" t="s">
        <v>21</v>
      </c>
      <c r="O34" s="28"/>
    </row>
    <row r="35" spans="1:15" ht="20.100000000000001" hidden="1" customHeight="1" x14ac:dyDescent="0.2">
      <c r="A35" s="3" t="s">
        <v>65</v>
      </c>
      <c r="B35" s="4">
        <v>42398</v>
      </c>
      <c r="C35" s="14">
        <v>375</v>
      </c>
      <c r="D35" s="3" t="s">
        <v>17</v>
      </c>
      <c r="E35" s="1">
        <v>160000</v>
      </c>
      <c r="F35" s="3" t="s">
        <v>19</v>
      </c>
      <c r="G35" s="3" t="s">
        <v>19</v>
      </c>
      <c r="H35" s="1">
        <f t="shared" si="2"/>
        <v>426.66666666666669</v>
      </c>
      <c r="I35" s="11">
        <v>1891</v>
      </c>
      <c r="J35" s="1">
        <f>Table1[[#This Row],[Sales Price]]/Table1[[#This Row],['# Shares]]</f>
        <v>84.61131676361714</v>
      </c>
      <c r="K35" s="3" t="s">
        <v>20</v>
      </c>
      <c r="L35" s="6">
        <v>160000</v>
      </c>
      <c r="M35" s="13" t="s">
        <v>21</v>
      </c>
      <c r="N35" s="3" t="s">
        <v>21</v>
      </c>
      <c r="O35" s="28"/>
    </row>
    <row r="36" spans="1:15" ht="20.100000000000001" hidden="1" customHeight="1" x14ac:dyDescent="0.2">
      <c r="A36" s="3" t="s">
        <v>66</v>
      </c>
      <c r="B36" s="4">
        <v>42405</v>
      </c>
      <c r="C36" s="14">
        <v>445</v>
      </c>
      <c r="D36" s="3" t="s">
        <v>17</v>
      </c>
      <c r="E36" s="1">
        <v>173000</v>
      </c>
      <c r="F36" s="3" t="s">
        <v>19</v>
      </c>
      <c r="G36" s="3" t="s">
        <v>19</v>
      </c>
      <c r="H36" s="1">
        <f t="shared" si="2"/>
        <v>388.76404494382024</v>
      </c>
      <c r="I36" s="11">
        <v>2234</v>
      </c>
      <c r="J36" s="1">
        <f>Table1[[#This Row],[Sales Price]]/Table1[[#This Row],['# Shares]]</f>
        <v>77.4395702775291</v>
      </c>
      <c r="K36" s="3" t="s">
        <v>20</v>
      </c>
      <c r="L36" s="6">
        <v>148426</v>
      </c>
      <c r="M36" s="13" t="s">
        <v>21</v>
      </c>
      <c r="N36" s="3" t="s">
        <v>21</v>
      </c>
      <c r="O36" s="28"/>
    </row>
    <row r="37" spans="1:15" ht="27" hidden="1" customHeight="1" x14ac:dyDescent="0.2">
      <c r="A37" s="3" t="s">
        <v>67</v>
      </c>
      <c r="B37" s="4">
        <v>42485</v>
      </c>
      <c r="C37" s="14">
        <v>375</v>
      </c>
      <c r="D37" s="3" t="s">
        <v>17</v>
      </c>
      <c r="E37" s="1">
        <v>215000</v>
      </c>
      <c r="F37" s="3" t="s">
        <v>18</v>
      </c>
      <c r="G37" s="3" t="s">
        <v>19</v>
      </c>
      <c r="H37" s="1">
        <f t="shared" si="2"/>
        <v>573.33333333333337</v>
      </c>
      <c r="I37" s="11">
        <v>2022</v>
      </c>
      <c r="J37" s="1">
        <f>Table1[[#This Row],[Sales Price]]/Table1[[#This Row],['# Shares]]</f>
        <v>106.33036597428288</v>
      </c>
      <c r="K37" s="3" t="s">
        <v>23</v>
      </c>
      <c r="L37" s="6">
        <v>38552</v>
      </c>
      <c r="M37" s="13">
        <v>0.04</v>
      </c>
      <c r="N37" s="3" t="s">
        <v>68</v>
      </c>
      <c r="O37" s="28"/>
    </row>
    <row r="38" spans="1:15" ht="19.899999999999999" hidden="1" customHeight="1" x14ac:dyDescent="0.2">
      <c r="A38" s="3" t="s">
        <v>69</v>
      </c>
      <c r="B38" s="4">
        <v>42489</v>
      </c>
      <c r="C38" s="14">
        <v>562</v>
      </c>
      <c r="D38" s="3" t="s">
        <v>28</v>
      </c>
      <c r="E38" s="1">
        <v>255000</v>
      </c>
      <c r="F38" s="3" t="s">
        <v>19</v>
      </c>
      <c r="G38" s="3" t="s">
        <v>19</v>
      </c>
      <c r="H38" s="1">
        <f t="shared" si="2"/>
        <v>453.73665480427047</v>
      </c>
      <c r="I38" s="11">
        <v>3077</v>
      </c>
      <c r="J38" s="1">
        <f>Table1[[#This Row],[Sales Price]]/Table1[[#This Row],['# Shares]]</f>
        <v>82.872928176795583</v>
      </c>
      <c r="K38" s="3" t="s">
        <v>32</v>
      </c>
      <c r="L38" s="6">
        <v>76500</v>
      </c>
      <c r="M38" s="13">
        <v>3.875E-2</v>
      </c>
      <c r="N38" s="3" t="s">
        <v>50</v>
      </c>
      <c r="O38" s="28"/>
    </row>
    <row r="39" spans="1:15" ht="19.899999999999999" hidden="1" customHeight="1" x14ac:dyDescent="0.2">
      <c r="A39" s="3" t="s">
        <v>70</v>
      </c>
      <c r="B39" s="4">
        <v>42535</v>
      </c>
      <c r="C39" s="14">
        <v>1340</v>
      </c>
      <c r="D39" s="3" t="s">
        <v>57</v>
      </c>
      <c r="E39" s="1">
        <v>499900</v>
      </c>
      <c r="F39" s="3" t="s">
        <v>18</v>
      </c>
      <c r="G39" s="3" t="s">
        <v>18</v>
      </c>
      <c r="H39" s="1">
        <f t="shared" si="2"/>
        <v>373.05970149253733</v>
      </c>
      <c r="I39" s="11">
        <v>5705</v>
      </c>
      <c r="J39" s="1">
        <f>Table1[[#This Row],[Sales Price]]/Table1[[#This Row],['# Shares]]</f>
        <v>87.624890446976337</v>
      </c>
      <c r="K39" s="3" t="s">
        <v>58</v>
      </c>
      <c r="L39" s="6">
        <v>100000</v>
      </c>
      <c r="M39" s="13">
        <v>0.05</v>
      </c>
      <c r="N39" s="3" t="s">
        <v>26</v>
      </c>
      <c r="O39" s="28"/>
    </row>
    <row r="40" spans="1:15" ht="19.899999999999999" hidden="1" customHeight="1" x14ac:dyDescent="0.2">
      <c r="A40" s="3" t="s">
        <v>71</v>
      </c>
      <c r="B40" s="4">
        <v>42542</v>
      </c>
      <c r="C40" s="14">
        <v>916</v>
      </c>
      <c r="D40" s="3" t="s">
        <v>72</v>
      </c>
      <c r="E40" s="1">
        <v>350000</v>
      </c>
      <c r="F40" s="3" t="s">
        <v>19</v>
      </c>
      <c r="G40" s="3" t="s">
        <v>19</v>
      </c>
      <c r="H40" s="1">
        <f>E40/C40</f>
        <v>382.09606986899564</v>
      </c>
      <c r="I40" s="11">
        <v>3942</v>
      </c>
      <c r="J40" s="1">
        <f>Table1[[#This Row],[Sales Price]]/Table1[[#This Row],['# Shares]]</f>
        <v>88.787417554540838</v>
      </c>
      <c r="K40" s="3" t="s">
        <v>20</v>
      </c>
      <c r="L40" s="6" t="s">
        <v>21</v>
      </c>
      <c r="M40" s="13" t="s">
        <v>21</v>
      </c>
      <c r="N40" s="3" t="s">
        <v>21</v>
      </c>
      <c r="O40" s="28"/>
    </row>
    <row r="41" spans="1:15" ht="19.899999999999999" hidden="1" customHeight="1" x14ac:dyDescent="0.2">
      <c r="A41" s="3" t="s">
        <v>73</v>
      </c>
      <c r="B41" s="4">
        <v>42545</v>
      </c>
      <c r="C41" s="14">
        <v>602</v>
      </c>
      <c r="D41" s="3" t="s">
        <v>28</v>
      </c>
      <c r="E41" s="1">
        <v>295000</v>
      </c>
      <c r="F41" s="3" t="s">
        <v>18</v>
      </c>
      <c r="G41" s="3" t="s">
        <v>18</v>
      </c>
      <c r="H41" s="1">
        <f t="shared" si="2"/>
        <v>490.03322259136212</v>
      </c>
      <c r="I41" s="11">
        <v>3526</v>
      </c>
      <c r="J41" s="1">
        <f>Table1[[#This Row],[Sales Price]]/Table1[[#This Row],['# Shares]]</f>
        <v>83.664208735110606</v>
      </c>
      <c r="K41" s="3" t="s">
        <v>58</v>
      </c>
      <c r="L41" s="6">
        <v>59000</v>
      </c>
      <c r="M41" s="13">
        <v>4.2500000000000003E-2</v>
      </c>
      <c r="N41" s="3" t="s">
        <v>50</v>
      </c>
      <c r="O41" s="28"/>
    </row>
    <row r="42" spans="1:15" ht="19.899999999999999" hidden="1" customHeight="1" x14ac:dyDescent="0.2">
      <c r="A42" s="3" t="s">
        <v>74</v>
      </c>
      <c r="B42" s="4">
        <v>42548</v>
      </c>
      <c r="C42" s="14">
        <v>551</v>
      </c>
      <c r="D42" s="3" t="s">
        <v>28</v>
      </c>
      <c r="E42" s="1">
        <v>250000</v>
      </c>
      <c r="F42" s="3" t="s">
        <v>18</v>
      </c>
      <c r="G42" s="3" t="s">
        <v>18</v>
      </c>
      <c r="H42" s="1">
        <f>E42/C42</f>
        <v>453.72050816696913</v>
      </c>
      <c r="I42" s="11">
        <v>3114</v>
      </c>
      <c r="J42" s="1">
        <f>Table1[[#This Row],[Sales Price]]/Table1[[#This Row],['# Shares]]</f>
        <v>80.282594733461792</v>
      </c>
      <c r="K42" s="3" t="s">
        <v>20</v>
      </c>
      <c r="L42" s="6">
        <v>250000</v>
      </c>
      <c r="M42" s="13" t="s">
        <v>21</v>
      </c>
      <c r="N42" s="3" t="s">
        <v>21</v>
      </c>
      <c r="O42" s="28"/>
    </row>
    <row r="43" spans="1:15" ht="19.899999999999999" hidden="1" customHeight="1" x14ac:dyDescent="0.2">
      <c r="A43" s="3" t="s">
        <v>27</v>
      </c>
      <c r="B43" s="4">
        <v>42551</v>
      </c>
      <c r="C43" s="14">
        <v>551</v>
      </c>
      <c r="D43" s="3" t="s">
        <v>28</v>
      </c>
      <c r="E43" s="1">
        <v>273500</v>
      </c>
      <c r="F43" s="3" t="s">
        <v>18</v>
      </c>
      <c r="G43" s="3" t="s">
        <v>18</v>
      </c>
      <c r="H43" s="1">
        <f t="shared" si="2"/>
        <v>496.37023593466427</v>
      </c>
      <c r="I43" s="11">
        <v>3189</v>
      </c>
      <c r="J43" s="1">
        <f>Table1[[#This Row],[Sales Price]]/Table1[[#This Row],['# Shares]]</f>
        <v>85.76356224521794</v>
      </c>
      <c r="K43" s="3" t="s">
        <v>20</v>
      </c>
      <c r="L43" s="6">
        <v>273500</v>
      </c>
      <c r="M43" s="13" t="s">
        <v>21</v>
      </c>
      <c r="N43" s="3" t="s">
        <v>21</v>
      </c>
      <c r="O43" s="28"/>
    </row>
    <row r="44" spans="1:15" ht="19.899999999999999" customHeight="1" thickBot="1" x14ac:dyDescent="0.25">
      <c r="A44" s="37">
        <v>2018</v>
      </c>
      <c r="B44" s="38"/>
      <c r="C44" s="39"/>
      <c r="D44" s="40"/>
      <c r="E44" s="41"/>
      <c r="F44" s="40"/>
      <c r="G44" s="40"/>
      <c r="H44" s="41"/>
      <c r="I44" s="42"/>
      <c r="J44" s="41"/>
      <c r="K44" s="91" t="s">
        <v>20</v>
      </c>
      <c r="L44" s="92">
        <v>8000</v>
      </c>
      <c r="M44" s="93"/>
      <c r="N44" s="91"/>
      <c r="O44" s="40"/>
    </row>
    <row r="45" spans="1:15" ht="19.899999999999999" customHeight="1" thickTop="1" x14ac:dyDescent="0.2">
      <c r="A45" s="22" t="s">
        <v>78</v>
      </c>
      <c r="B45" s="23">
        <v>43112</v>
      </c>
      <c r="C45" s="24">
        <v>445</v>
      </c>
      <c r="D45" s="25" t="s">
        <v>17</v>
      </c>
      <c r="E45" s="26">
        <v>190000</v>
      </c>
      <c r="F45" s="25" t="s">
        <v>19</v>
      </c>
      <c r="G45" s="25" t="s">
        <v>19</v>
      </c>
      <c r="H45" s="15">
        <f>E45/C45</f>
        <v>426.96629213483146</v>
      </c>
      <c r="I45" s="27">
        <v>2190</v>
      </c>
      <c r="J45" s="15">
        <f>E45/I45</f>
        <v>86.757990867579906</v>
      </c>
      <c r="K45" t="s">
        <v>20</v>
      </c>
      <c r="L45">
        <v>5000</v>
      </c>
      <c r="O45" s="33" t="s">
        <v>77</v>
      </c>
    </row>
    <row r="46" spans="1:15" ht="19.899999999999999" customHeight="1" x14ac:dyDescent="0.2">
      <c r="A46" s="3" t="s">
        <v>79</v>
      </c>
      <c r="B46" s="4">
        <v>43154</v>
      </c>
      <c r="C46" s="14">
        <v>551</v>
      </c>
      <c r="D46" s="3" t="s">
        <v>28</v>
      </c>
      <c r="E46" s="1">
        <v>260000</v>
      </c>
      <c r="F46" s="3" t="s">
        <v>19</v>
      </c>
      <c r="G46" s="3" t="s">
        <v>18</v>
      </c>
      <c r="H46" s="53">
        <f t="shared" ref="H46:H47" si="3">E46/C46</f>
        <v>471.86932849364791</v>
      </c>
      <c r="I46" s="11">
        <v>3208</v>
      </c>
      <c r="J46" s="50">
        <f t="shared" ref="J46:J47" si="4">E46/I46</f>
        <v>81.047381546134659</v>
      </c>
      <c r="K46" s="3"/>
      <c r="L46" s="6"/>
      <c r="M46" s="13"/>
      <c r="N46" s="3"/>
      <c r="O46" s="32" t="s">
        <v>77</v>
      </c>
    </row>
    <row r="47" spans="1:15" ht="19.899999999999999" customHeight="1" x14ac:dyDescent="0.2">
      <c r="A47" s="17" t="s">
        <v>80</v>
      </c>
      <c r="B47" s="18">
        <v>43154</v>
      </c>
      <c r="C47" s="19">
        <v>602</v>
      </c>
      <c r="D47" s="16" t="s">
        <v>28</v>
      </c>
      <c r="E47" s="20">
        <v>295000</v>
      </c>
      <c r="F47" s="16" t="s">
        <v>19</v>
      </c>
      <c r="G47" s="16" t="s">
        <v>19</v>
      </c>
      <c r="H47" s="55">
        <f t="shared" si="3"/>
        <v>490.03322259136212</v>
      </c>
      <c r="I47" s="21">
        <v>3433</v>
      </c>
      <c r="J47" s="15">
        <f t="shared" si="4"/>
        <v>85.930672880862218</v>
      </c>
      <c r="O47" s="31" t="s">
        <v>77</v>
      </c>
    </row>
    <row r="48" spans="1:15" s="87" customFormat="1" ht="19.899999999999999" customHeight="1" x14ac:dyDescent="0.2">
      <c r="A48" s="81" t="s">
        <v>44</v>
      </c>
      <c r="B48" s="82">
        <v>43217</v>
      </c>
      <c r="C48" s="83">
        <v>551</v>
      </c>
      <c r="D48" s="81" t="s">
        <v>28</v>
      </c>
      <c r="E48" s="56">
        <v>270000</v>
      </c>
      <c r="F48" s="81" t="s">
        <v>19</v>
      </c>
      <c r="G48" s="81" t="s">
        <v>19</v>
      </c>
      <c r="H48" s="56">
        <f>E48/C48</f>
        <v>490.0181488203267</v>
      </c>
      <c r="I48" s="84">
        <v>3177</v>
      </c>
      <c r="J48" s="50">
        <f>E48/I48</f>
        <v>84.985835694050991</v>
      </c>
      <c r="K48" s="81"/>
      <c r="L48" s="85"/>
      <c r="M48" s="86"/>
      <c r="N48" s="81"/>
      <c r="O48" s="32" t="s">
        <v>32</v>
      </c>
    </row>
    <row r="49" spans="1:15" ht="15.75" x14ac:dyDescent="0.2">
      <c r="A49" s="22" t="s">
        <v>81</v>
      </c>
      <c r="B49" s="23">
        <v>43224</v>
      </c>
      <c r="C49" s="24">
        <v>551</v>
      </c>
      <c r="D49" s="25" t="s">
        <v>28</v>
      </c>
      <c r="E49" s="26">
        <v>255000</v>
      </c>
      <c r="F49" s="25" t="s">
        <v>19</v>
      </c>
      <c r="G49" s="25" t="s">
        <v>19</v>
      </c>
      <c r="H49" s="80">
        <f>E49/C49</f>
        <v>462.79491833030852</v>
      </c>
      <c r="I49" s="27">
        <v>3172</v>
      </c>
      <c r="J49" s="15">
        <f>E49/I49</f>
        <v>80.390920554854986</v>
      </c>
      <c r="O49" s="33" t="s">
        <v>77</v>
      </c>
    </row>
    <row r="50" spans="1:15" ht="31.5" x14ac:dyDescent="0.2">
      <c r="A50" s="3" t="s">
        <v>89</v>
      </c>
      <c r="B50" s="4">
        <v>43207</v>
      </c>
      <c r="C50" s="14" t="s">
        <v>75</v>
      </c>
      <c r="D50" s="3">
        <v>18</v>
      </c>
      <c r="E50" s="1">
        <v>15000</v>
      </c>
      <c r="F50" s="3" t="s">
        <v>19</v>
      </c>
      <c r="G50" s="3" t="s">
        <v>18</v>
      </c>
      <c r="H50" s="1" t="s">
        <v>76</v>
      </c>
      <c r="I50" s="11">
        <v>468</v>
      </c>
      <c r="J50" s="50">
        <f t="shared" ref="J50:J51" si="5">E50/I50</f>
        <v>32.051282051282051</v>
      </c>
      <c r="K50" s="3"/>
      <c r="L50" s="6"/>
      <c r="M50" s="13"/>
      <c r="N50" s="3"/>
      <c r="O50" s="32" t="s">
        <v>77</v>
      </c>
    </row>
    <row r="51" spans="1:15" ht="15.75" x14ac:dyDescent="0.2">
      <c r="A51" s="17" t="s">
        <v>82</v>
      </c>
      <c r="B51" s="18">
        <v>43250</v>
      </c>
      <c r="C51" s="19">
        <v>551</v>
      </c>
      <c r="D51" s="16" t="s">
        <v>28</v>
      </c>
      <c r="E51" s="20">
        <v>285000</v>
      </c>
      <c r="F51" s="16" t="s">
        <v>19</v>
      </c>
      <c r="G51" s="16" t="s">
        <v>19</v>
      </c>
      <c r="H51" s="54">
        <f t="shared" ref="H51" si="6">E51/C51</f>
        <v>517.24137931034488</v>
      </c>
      <c r="I51" s="21">
        <v>3172</v>
      </c>
      <c r="J51" s="15">
        <f t="shared" si="5"/>
        <v>89.848675914249682</v>
      </c>
      <c r="O51" s="31" t="s">
        <v>58</v>
      </c>
    </row>
    <row r="52" spans="1:15" ht="15.75" x14ac:dyDescent="0.25">
      <c r="A52" s="62" t="s">
        <v>83</v>
      </c>
      <c r="B52" s="35">
        <v>43297</v>
      </c>
      <c r="C52" s="34">
        <v>920</v>
      </c>
      <c r="D52" s="34" t="s">
        <v>28</v>
      </c>
      <c r="E52" s="63">
        <v>370000</v>
      </c>
      <c r="F52" s="62" t="s">
        <v>18</v>
      </c>
      <c r="G52" s="62" t="s">
        <v>18</v>
      </c>
      <c r="H52" s="57">
        <f>E52/C52</f>
        <v>402.17391304347825</v>
      </c>
      <c r="I52" s="36">
        <v>4000</v>
      </c>
      <c r="J52" s="70">
        <f t="shared" ref="J52:J56" si="7">E52/I52</f>
        <v>92.5</v>
      </c>
      <c r="K52" s="34"/>
      <c r="L52" s="34"/>
      <c r="M52" s="34"/>
      <c r="N52" s="34"/>
      <c r="O52" s="30" t="s">
        <v>77</v>
      </c>
    </row>
    <row r="53" spans="1:15" ht="31.5" x14ac:dyDescent="0.25">
      <c r="A53" s="43" t="s">
        <v>83</v>
      </c>
      <c r="B53" s="66">
        <v>43297</v>
      </c>
      <c r="C53" s="67" t="s">
        <v>75</v>
      </c>
      <c r="D53" s="68">
        <v>64</v>
      </c>
      <c r="E53" s="45">
        <v>20000</v>
      </c>
      <c r="F53" s="61" t="s">
        <v>18</v>
      </c>
      <c r="G53" s="43" t="s">
        <v>19</v>
      </c>
      <c r="H53" s="58" t="s">
        <v>76</v>
      </c>
      <c r="I53" s="69">
        <v>468</v>
      </c>
      <c r="J53" s="46">
        <f t="shared" si="7"/>
        <v>42.735042735042732</v>
      </c>
      <c r="K53" s="43"/>
      <c r="L53" s="43"/>
      <c r="M53" s="43"/>
      <c r="N53" s="43"/>
      <c r="O53" s="47" t="s">
        <v>77</v>
      </c>
    </row>
    <row r="54" spans="1:15" ht="15.75" x14ac:dyDescent="0.25">
      <c r="A54" s="60" t="s">
        <v>84</v>
      </c>
      <c r="B54" s="64">
        <v>43301</v>
      </c>
      <c r="C54" s="62">
        <v>445</v>
      </c>
      <c r="D54" s="60" t="s">
        <v>17</v>
      </c>
      <c r="E54" s="63">
        <v>225000</v>
      </c>
      <c r="F54" s="62" t="s">
        <v>19</v>
      </c>
      <c r="G54" s="60" t="s">
        <v>18</v>
      </c>
      <c r="H54" s="59">
        <f>E54/C54</f>
        <v>505.61797752808991</v>
      </c>
      <c r="I54" s="72">
        <v>2059</v>
      </c>
      <c r="J54" s="57">
        <f t="shared" si="7"/>
        <v>109.27634774162215</v>
      </c>
      <c r="K54" s="34"/>
      <c r="L54" s="34"/>
      <c r="M54" s="34"/>
      <c r="N54" s="34"/>
      <c r="O54" s="30" t="s">
        <v>77</v>
      </c>
    </row>
    <row r="55" spans="1:15" ht="15.75" x14ac:dyDescent="0.25">
      <c r="A55" s="58" t="s">
        <v>85</v>
      </c>
      <c r="B55" s="65">
        <v>43307</v>
      </c>
      <c r="C55" s="43">
        <v>308</v>
      </c>
      <c r="D55" s="58" t="s">
        <v>17</v>
      </c>
      <c r="E55" s="45">
        <v>175000</v>
      </c>
      <c r="F55" s="68" t="s">
        <v>19</v>
      </c>
      <c r="G55" s="58" t="s">
        <v>18</v>
      </c>
      <c r="H55" s="48">
        <f>E55/C55</f>
        <v>568.18181818181813</v>
      </c>
      <c r="I55" s="74">
        <v>2003</v>
      </c>
      <c r="J55" s="73">
        <f t="shared" si="7"/>
        <v>87.368946580129801</v>
      </c>
      <c r="K55" s="43"/>
      <c r="L55" s="43"/>
      <c r="M55" s="43"/>
      <c r="N55" s="43"/>
      <c r="O55" s="47" t="s">
        <v>77</v>
      </c>
    </row>
    <row r="56" spans="1:15" ht="15.75" x14ac:dyDescent="0.25">
      <c r="A56" s="60" t="s">
        <v>86</v>
      </c>
      <c r="B56" s="77">
        <v>43314</v>
      </c>
      <c r="C56" s="62">
        <v>651</v>
      </c>
      <c r="D56" s="60" t="s">
        <v>28</v>
      </c>
      <c r="E56" s="71">
        <v>265000</v>
      </c>
      <c r="F56" s="62" t="s">
        <v>19</v>
      </c>
      <c r="G56" s="60" t="s">
        <v>18</v>
      </c>
      <c r="H56" s="71">
        <f>E56/C56</f>
        <v>407.06605222734254</v>
      </c>
      <c r="I56" s="72">
        <v>3433</v>
      </c>
      <c r="J56" s="70">
        <f t="shared" si="7"/>
        <v>77.191960384503346</v>
      </c>
      <c r="K56" s="34"/>
      <c r="L56" s="34"/>
      <c r="M56" s="34"/>
      <c r="N56" s="34"/>
      <c r="O56" s="30" t="s">
        <v>58</v>
      </c>
    </row>
    <row r="57" spans="1:15" ht="15.75" x14ac:dyDescent="0.25">
      <c r="A57" s="76" t="s">
        <v>87</v>
      </c>
      <c r="B57" s="44">
        <v>43420</v>
      </c>
      <c r="C57" s="78">
        <v>602</v>
      </c>
      <c r="D57" s="76" t="s">
        <v>28</v>
      </c>
      <c r="E57" s="75">
        <v>290000</v>
      </c>
      <c r="F57" s="51" t="s">
        <v>19</v>
      </c>
      <c r="G57" s="79" t="s">
        <v>19</v>
      </c>
      <c r="H57" s="75">
        <f>E57/C57</f>
        <v>481.72757475083057</v>
      </c>
      <c r="I57" s="58">
        <v>3545</v>
      </c>
      <c r="J57" s="70">
        <f>E57/I57</f>
        <v>81.805359661495061</v>
      </c>
      <c r="K57" s="43"/>
      <c r="L57" s="43"/>
      <c r="M57" s="43"/>
      <c r="N57" s="43"/>
      <c r="O57" s="52" t="s">
        <v>77</v>
      </c>
    </row>
    <row r="58" spans="1:15" ht="63" x14ac:dyDescent="0.25">
      <c r="A58" s="89" t="s">
        <v>87</v>
      </c>
      <c r="B58" s="64">
        <v>43420</v>
      </c>
      <c r="C58" s="49" t="s">
        <v>75</v>
      </c>
      <c r="D58" s="60">
        <v>51</v>
      </c>
      <c r="E58" s="90" t="s">
        <v>88</v>
      </c>
      <c r="F58" s="89" t="s">
        <v>19</v>
      </c>
      <c r="G58" s="89" t="s">
        <v>19</v>
      </c>
      <c r="H58" s="89" t="s">
        <v>76</v>
      </c>
      <c r="I58" s="60">
        <v>468</v>
      </c>
      <c r="J58" s="89" t="s">
        <v>21</v>
      </c>
      <c r="K58" s="34"/>
      <c r="L58" s="34"/>
      <c r="M58" s="34"/>
      <c r="N58" s="34"/>
      <c r="O58" s="95" t="s">
        <v>77</v>
      </c>
    </row>
    <row r="59" spans="1:15" ht="21" thickBot="1" x14ac:dyDescent="0.35">
      <c r="A59" s="96">
        <v>2019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1:15" s="88" customFormat="1" ht="16.5" thickTop="1" x14ac:dyDescent="0.25">
      <c r="A60" s="97" t="s">
        <v>90</v>
      </c>
      <c r="B60" s="98">
        <v>43530</v>
      </c>
      <c r="C60" s="94">
        <v>445</v>
      </c>
      <c r="D60" s="99" t="s">
        <v>17</v>
      </c>
      <c r="E60" s="100">
        <v>172000</v>
      </c>
      <c r="F60" s="51" t="s">
        <v>19</v>
      </c>
      <c r="G60" s="99" t="s">
        <v>18</v>
      </c>
      <c r="H60" s="100">
        <f>E60/C60</f>
        <v>386.5168539325843</v>
      </c>
      <c r="I60" s="61">
        <v>2116</v>
      </c>
      <c r="J60" s="100">
        <f>E60/I60</f>
        <v>81.285444234404537</v>
      </c>
      <c r="K60" s="43"/>
      <c r="L60" s="43"/>
      <c r="M60" s="43"/>
      <c r="N60" s="43"/>
      <c r="O60" s="101" t="s">
        <v>77</v>
      </c>
    </row>
    <row r="61" spans="1:15" ht="15.75" x14ac:dyDescent="0.25">
      <c r="A61" s="3" t="s">
        <v>91</v>
      </c>
      <c r="B61" s="4">
        <v>43537</v>
      </c>
      <c r="C61" s="14">
        <v>445</v>
      </c>
      <c r="D61" s="3" t="s">
        <v>17</v>
      </c>
      <c r="E61" s="1">
        <v>216400</v>
      </c>
      <c r="F61" s="3" t="s">
        <v>19</v>
      </c>
      <c r="G61" s="3" t="s">
        <v>18</v>
      </c>
      <c r="H61" s="100">
        <f>E61/C61</f>
        <v>486.29213483146066</v>
      </c>
      <c r="I61" s="104">
        <v>2116</v>
      </c>
      <c r="J61" s="100">
        <f>E61/I61</f>
        <v>102.26843100189036</v>
      </c>
      <c r="K61" s="3"/>
      <c r="L61" s="6"/>
      <c r="M61" s="13"/>
      <c r="N61" s="3"/>
      <c r="O61" s="32" t="s">
        <v>32</v>
      </c>
    </row>
    <row r="62" spans="1:15" ht="63" x14ac:dyDescent="0.2">
      <c r="A62" s="17" t="s">
        <v>91</v>
      </c>
      <c r="B62" s="18">
        <v>43537</v>
      </c>
      <c r="C62" s="19" t="s">
        <v>75</v>
      </c>
      <c r="D62" s="16">
        <v>56</v>
      </c>
      <c r="E62" s="20" t="s">
        <v>88</v>
      </c>
      <c r="F62" s="16" t="s">
        <v>19</v>
      </c>
      <c r="G62" s="16" t="s">
        <v>18</v>
      </c>
      <c r="H62" s="55" t="s">
        <v>76</v>
      </c>
      <c r="I62" s="21">
        <v>468</v>
      </c>
      <c r="J62" s="15" t="s">
        <v>21</v>
      </c>
      <c r="O62" s="31" t="s">
        <v>32</v>
      </c>
    </row>
    <row r="63" spans="1:15" ht="15.75" x14ac:dyDescent="0.2">
      <c r="A63" s="81"/>
      <c r="B63" s="82"/>
      <c r="C63" s="83"/>
      <c r="D63" s="81"/>
      <c r="E63" s="56"/>
      <c r="F63" s="81"/>
      <c r="G63" s="81"/>
      <c r="H63" s="56"/>
      <c r="I63" s="84"/>
      <c r="J63" s="50"/>
      <c r="K63" s="81"/>
      <c r="L63" s="85"/>
      <c r="M63" s="86"/>
      <c r="N63" s="81"/>
      <c r="O63" s="32"/>
    </row>
    <row r="64" spans="1:15" ht="15.75" x14ac:dyDescent="0.2">
      <c r="A64" s="22"/>
      <c r="B64" s="23"/>
      <c r="C64" s="24"/>
      <c r="D64" s="25"/>
      <c r="E64" s="26"/>
      <c r="F64" s="25"/>
      <c r="G64" s="25"/>
      <c r="H64" s="80"/>
      <c r="I64" s="27"/>
      <c r="J64" s="15"/>
      <c r="O64" s="33"/>
    </row>
    <row r="65" spans="1:15" ht="15.75" x14ac:dyDescent="0.2">
      <c r="A65" s="3"/>
      <c r="B65" s="4"/>
      <c r="C65" s="14"/>
      <c r="D65" s="3"/>
      <c r="E65" s="1"/>
      <c r="F65" s="3"/>
      <c r="G65" s="3"/>
      <c r="H65" s="1"/>
      <c r="I65" s="11"/>
      <c r="J65" s="50"/>
      <c r="K65" s="3"/>
      <c r="L65" s="6"/>
      <c r="M65" s="13"/>
      <c r="N65" s="3"/>
      <c r="O65" s="32"/>
    </row>
    <row r="66" spans="1:15" ht="15.75" x14ac:dyDescent="0.2">
      <c r="A66" s="17"/>
      <c r="B66" s="18"/>
      <c r="C66" s="19"/>
      <c r="D66" s="16"/>
      <c r="E66" s="20"/>
      <c r="F66" s="16"/>
      <c r="G66" s="16"/>
      <c r="H66" s="54"/>
      <c r="I66" s="21"/>
      <c r="J66" s="15"/>
      <c r="O66" s="31"/>
    </row>
    <row r="67" spans="1:15" ht="15.75" x14ac:dyDescent="0.25">
      <c r="A67" s="62"/>
      <c r="B67" s="35"/>
      <c r="C67" s="34"/>
      <c r="D67" s="34"/>
      <c r="E67" s="63"/>
      <c r="F67" s="62"/>
      <c r="G67" s="62"/>
      <c r="H67" s="57"/>
      <c r="I67" s="36"/>
      <c r="J67" s="70"/>
      <c r="K67" s="34"/>
      <c r="L67" s="34"/>
      <c r="M67" s="34"/>
      <c r="N67" s="34"/>
      <c r="O67" s="30"/>
    </row>
    <row r="68" spans="1:15" ht="15.75" x14ac:dyDescent="0.25">
      <c r="A68" s="43"/>
      <c r="B68" s="66"/>
      <c r="C68" s="67"/>
      <c r="D68" s="68"/>
      <c r="E68" s="45"/>
      <c r="F68" s="61"/>
      <c r="G68" s="43"/>
      <c r="H68" s="58"/>
      <c r="I68" s="69"/>
      <c r="J68" s="46"/>
      <c r="K68" s="43"/>
      <c r="L68" s="43"/>
      <c r="M68" s="43"/>
      <c r="N68" s="43"/>
      <c r="O68" s="47"/>
    </row>
    <row r="69" spans="1:15" ht="15.75" x14ac:dyDescent="0.25">
      <c r="A69" s="60"/>
      <c r="B69" s="64"/>
      <c r="C69" s="62"/>
      <c r="D69" s="60"/>
      <c r="E69" s="63"/>
      <c r="F69" s="62"/>
      <c r="G69" s="60"/>
      <c r="H69" s="59"/>
      <c r="I69" s="72"/>
      <c r="J69" s="57"/>
      <c r="K69" s="34"/>
      <c r="L69" s="34"/>
      <c r="M69" s="34"/>
      <c r="N69" s="34"/>
      <c r="O69" s="30"/>
    </row>
    <row r="70" spans="1:15" ht="15.75" x14ac:dyDescent="0.25">
      <c r="A70" s="58"/>
      <c r="B70" s="65"/>
      <c r="C70" s="43"/>
      <c r="D70" s="58"/>
      <c r="E70" s="45"/>
      <c r="F70" s="68"/>
      <c r="G70" s="58"/>
      <c r="H70" s="48"/>
      <c r="I70" s="74"/>
      <c r="J70" s="73"/>
      <c r="K70" s="43"/>
      <c r="L70" s="43"/>
      <c r="M70" s="43"/>
      <c r="N70" s="43"/>
      <c r="O70" s="47"/>
    </row>
    <row r="71" spans="1:15" ht="15.75" x14ac:dyDescent="0.25">
      <c r="A71" s="60"/>
      <c r="B71" s="77"/>
      <c r="C71" s="62"/>
      <c r="D71" s="60"/>
      <c r="E71" s="71"/>
      <c r="F71" s="62"/>
      <c r="G71" s="60"/>
      <c r="H71" s="71"/>
      <c r="I71" s="72"/>
      <c r="J71" s="70"/>
      <c r="K71" s="34"/>
      <c r="L71" s="34"/>
      <c r="M71" s="34"/>
      <c r="N71" s="34"/>
      <c r="O71" s="30"/>
    </row>
    <row r="72" spans="1:15" ht="15.75" x14ac:dyDescent="0.25">
      <c r="A72" s="76"/>
      <c r="B72" s="44"/>
      <c r="C72" s="78"/>
      <c r="D72" s="76"/>
      <c r="E72" s="75"/>
      <c r="F72" s="51"/>
      <c r="G72" s="79"/>
      <c r="H72" s="75"/>
      <c r="I72" s="58"/>
      <c r="J72" s="46"/>
      <c r="K72" s="43"/>
      <c r="L72" s="43"/>
      <c r="M72" s="43"/>
      <c r="N72" s="43"/>
      <c r="O72" s="52"/>
    </row>
    <row r="73" spans="1:15" ht="15.75" x14ac:dyDescent="0.25">
      <c r="A73" s="89"/>
      <c r="B73" s="64"/>
      <c r="C73" s="49"/>
      <c r="D73" s="60"/>
      <c r="E73" s="90"/>
      <c r="F73" s="89"/>
      <c r="G73" s="89"/>
      <c r="H73" s="89"/>
      <c r="I73" s="60"/>
      <c r="J73" s="89"/>
      <c r="K73" s="34"/>
      <c r="L73" s="34"/>
      <c r="M73" s="34"/>
      <c r="N73" s="34"/>
      <c r="O73" s="95"/>
    </row>
    <row r="74" spans="1:15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</sheetData>
  <mergeCells count="2">
    <mergeCell ref="A1:O1"/>
    <mergeCell ref="B59:O59"/>
  </mergeCells>
  <phoneticPr fontId="0" type="noConversion"/>
  <printOptions gridLines="1"/>
  <pageMargins left="0.7" right="0.7" top="0.75" bottom="0.75" header="0.3" footer="0.3"/>
  <pageSetup scale="6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CHC</cp:lastModifiedBy>
  <cp:revision/>
  <cp:lastPrinted>2019-02-16T19:58:08Z</cp:lastPrinted>
  <dcterms:created xsi:type="dcterms:W3CDTF">2014-04-15T15:38:27Z</dcterms:created>
  <dcterms:modified xsi:type="dcterms:W3CDTF">2019-03-20T16:14:50Z</dcterms:modified>
  <cp:category/>
  <cp:contentStatus/>
</cp:coreProperties>
</file>